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D:\01. Site Stuff\12. Lead Magnet\OEE Giveaway\"/>
    </mc:Choice>
  </mc:AlternateContent>
  <xr:revisionPtr revIDLastSave="0" documentId="13_ncr:1_{CD382EAD-5377-47EF-A83F-9C855F44DEA4}" xr6:coauthVersionLast="47" xr6:coauthVersionMax="47" xr10:uidLastSave="{00000000-0000-0000-0000-000000000000}"/>
  <bookViews>
    <workbookView xWindow="-28920" yWindow="-120" windowWidth="29040" windowHeight="15840" xr2:uid="{A6683DD7-6836-49D7-A664-57DCA5071E5D}"/>
  </bookViews>
  <sheets>
    <sheet name="CQE OEE Spreadsheet"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Y7" i="1" l="1"/>
  <c r="O7" i="1"/>
  <c r="W7" i="1" s="1"/>
  <c r="Y8" i="1"/>
  <c r="Y9" i="1"/>
  <c r="Y10" i="1"/>
  <c r="Y11" i="1"/>
  <c r="Y12" i="1"/>
  <c r="Y13" i="1"/>
  <c r="Y14" i="1"/>
  <c r="O14" i="1"/>
  <c r="W14" i="1" s="1"/>
  <c r="I8" i="1"/>
  <c r="O8" i="1" s="1"/>
  <c r="W8" i="1" s="1"/>
  <c r="I9" i="1"/>
  <c r="O9" i="1" s="1"/>
  <c r="I10" i="1"/>
  <c r="O10" i="1" s="1"/>
  <c r="I11" i="1"/>
  <c r="O11" i="1" s="1"/>
  <c r="I12" i="1"/>
  <c r="O12" i="1" s="1"/>
  <c r="I13" i="1"/>
  <c r="O13" i="1" s="1"/>
  <c r="W13" i="1" s="1"/>
  <c r="I14" i="1"/>
  <c r="I7" i="1"/>
  <c r="K3" i="1"/>
  <c r="J21" i="1"/>
  <c r="C21" i="1"/>
  <c r="S21" i="1"/>
  <c r="R21" i="1"/>
  <c r="Q21" i="1"/>
  <c r="P21" i="1"/>
  <c r="N21" i="1"/>
  <c r="M21" i="1"/>
  <c r="L21" i="1"/>
  <c r="K21" i="1"/>
  <c r="W9" i="1" l="1"/>
  <c r="X9" i="1"/>
  <c r="Z9" i="1" s="1"/>
  <c r="W12" i="1"/>
  <c r="X12" i="1"/>
  <c r="Z12" i="1"/>
  <c r="W11" i="1"/>
  <c r="X11" i="1"/>
  <c r="W10" i="1"/>
  <c r="X10" i="1"/>
  <c r="Z10" i="1" s="1"/>
  <c r="X14" i="1"/>
  <c r="Z14" i="1" s="1"/>
  <c r="X13" i="1"/>
  <c r="Z13" i="1" s="1"/>
  <c r="X8" i="1"/>
  <c r="Z8" i="1" s="1"/>
  <c r="X7" i="1"/>
  <c r="Z7" i="1" s="1"/>
  <c r="T21" i="1"/>
  <c r="V21" i="1"/>
  <c r="U21" i="1"/>
  <c r="Z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Andy</author>
  </authors>
  <commentList>
    <comment ref="K2" authorId="0" shapeId="0" xr:uid="{BA98AB93-D114-4D05-A238-F5E110AAD117}">
      <text>
        <r>
          <rPr>
            <b/>
            <sz val="9"/>
            <color indexed="81"/>
            <rFont val="Tahoma"/>
            <family val="2"/>
          </rPr>
          <t>Andy:</t>
        </r>
        <r>
          <rPr>
            <sz val="9"/>
            <color indexed="81"/>
            <rFont val="Tahoma"/>
            <family val="2"/>
          </rPr>
          <t xml:space="preserve">
This value should be a "designed' feature of the equipment, or a number that is measured during validation</t>
        </r>
      </text>
    </comment>
    <comment ref="K3" authorId="0" shapeId="0" xr:uid="{509491D0-4D57-45BC-824A-8ECBBC1E19D1}">
      <text>
        <r>
          <rPr>
            <b/>
            <sz val="9"/>
            <color indexed="81"/>
            <rFont val="Tahoma"/>
            <family val="2"/>
          </rPr>
          <t>Andy:</t>
        </r>
        <r>
          <rPr>
            <sz val="9"/>
            <color indexed="81"/>
            <rFont val="Tahoma"/>
            <family val="2"/>
          </rPr>
          <t xml:space="preserve">
The time to produce a single part </t>
        </r>
      </text>
    </comment>
    <comment ref="C5" authorId="0" shapeId="0" xr:uid="{11615054-322F-4AE6-BFB8-A19DEC0F5018}">
      <text>
        <r>
          <rPr>
            <b/>
            <sz val="9"/>
            <color indexed="81"/>
            <rFont val="Tahoma"/>
            <family val="2"/>
          </rPr>
          <t>Andy:</t>
        </r>
        <r>
          <rPr>
            <sz val="9"/>
            <color indexed="81"/>
            <rFont val="Tahoma"/>
            <family val="2"/>
          </rPr>
          <t xml:space="preserve">
Total Produced over the entire shift.
Include both good and bad parts</t>
        </r>
      </text>
    </comment>
    <comment ref="E5" authorId="0" shapeId="0" xr:uid="{1E19E9A1-A5DB-46D4-8D06-9C03F363A921}">
      <text>
        <r>
          <rPr>
            <b/>
            <sz val="9"/>
            <color indexed="81"/>
            <rFont val="Tahoma"/>
            <family val="2"/>
          </rPr>
          <t>Andy:</t>
        </r>
        <r>
          <rPr>
            <sz val="9"/>
            <color indexed="81"/>
            <rFont val="Tahoma"/>
            <family val="2"/>
          </rPr>
          <t xml:space="preserve">
Scheduled Hours per shift</t>
        </r>
      </text>
    </comment>
    <comment ref="I5" authorId="0" shapeId="0" xr:uid="{A988222E-6463-49FD-AAEE-A37DD2605F74}">
      <text>
        <r>
          <rPr>
            <b/>
            <sz val="9"/>
            <color indexed="81"/>
            <rFont val="Tahoma"/>
            <family val="2"/>
          </rPr>
          <t>Andy:</t>
        </r>
        <r>
          <rPr>
            <sz val="9"/>
            <color indexed="81"/>
            <rFont val="Tahoma"/>
            <family val="2"/>
          </rPr>
          <t xml:space="preserve">
Hours</t>
        </r>
      </text>
    </comment>
    <comment ref="J5" authorId="0" shapeId="0" xr:uid="{443F2DF7-7EAE-4B86-AF1F-408089E48044}">
      <text>
        <r>
          <rPr>
            <b/>
            <sz val="9"/>
            <color indexed="81"/>
            <rFont val="Tahoma"/>
            <family val="2"/>
          </rPr>
          <t>Andy:</t>
        </r>
        <r>
          <rPr>
            <sz val="9"/>
            <color indexed="81"/>
            <rFont val="Tahoma"/>
            <family val="2"/>
          </rPr>
          <t xml:space="preserve">
Record the downtime for each of the failures noted below </t>
        </r>
        <r>
          <rPr>
            <b/>
            <sz val="9"/>
            <color indexed="81"/>
            <rFont val="Tahoma"/>
            <family val="2"/>
          </rPr>
          <t>in MINUTES</t>
        </r>
        <r>
          <rPr>
            <sz val="9"/>
            <color indexed="81"/>
            <rFont val="Tahoma"/>
            <family val="2"/>
          </rPr>
          <t>.
As new failure modes or fault conditions are discovered, they should be added and tracked here.</t>
        </r>
      </text>
    </comment>
    <comment ref="M5" authorId="0" shapeId="0" xr:uid="{A8875577-CF50-4C74-9774-4CCD8248C1B9}">
      <text>
        <r>
          <rPr>
            <b/>
            <sz val="9"/>
            <color indexed="81"/>
            <rFont val="Tahoma"/>
            <family val="2"/>
          </rPr>
          <t>Andy:</t>
        </r>
        <r>
          <rPr>
            <sz val="9"/>
            <color indexed="81"/>
            <rFont val="Tahoma"/>
            <family val="2"/>
          </rPr>
          <t xml:space="preserve">
Feel free to add another column for other major causes of downtime.</t>
        </r>
      </text>
    </comment>
    <comment ref="O5" authorId="0" shapeId="0" xr:uid="{A525D1A9-4BFD-4F96-A775-BEA3DAA27F4E}">
      <text>
        <r>
          <rPr>
            <b/>
            <sz val="9"/>
            <color indexed="81"/>
            <rFont val="Tahoma"/>
            <family val="2"/>
          </rPr>
          <t>Andy:</t>
        </r>
        <r>
          <rPr>
            <sz val="9"/>
            <color indexed="81"/>
            <rFont val="Tahoma"/>
            <family val="2"/>
          </rPr>
          <t xml:space="preserve">
Hours</t>
        </r>
      </text>
    </comment>
    <comment ref="P5" authorId="0" shapeId="0" xr:uid="{7849A16C-5A18-45C1-B757-6295350FC4E1}">
      <text>
        <r>
          <rPr>
            <b/>
            <sz val="9"/>
            <color indexed="81"/>
            <rFont val="Tahoma"/>
            <family val="2"/>
          </rPr>
          <t>Andy:</t>
        </r>
        <r>
          <rPr>
            <sz val="9"/>
            <color indexed="81"/>
            <rFont val="Tahoma"/>
            <family val="2"/>
          </rPr>
          <t xml:space="preserve">
These minor stops impact the "Performance" not the availability calculation. 
Lost time due to minor stops should be tracked, trended and analyzed for improvement opportunities</t>
        </r>
      </text>
    </comment>
    <comment ref="T5" authorId="0" shapeId="0" xr:uid="{50E70723-854A-4B64-B155-243BC7066D59}">
      <text>
        <r>
          <rPr>
            <b/>
            <sz val="9"/>
            <color indexed="81"/>
            <rFont val="Tahoma"/>
            <family val="2"/>
          </rPr>
          <t>Andy:</t>
        </r>
        <r>
          <rPr>
            <sz val="9"/>
            <color indexed="81"/>
            <rFont val="Tahoma"/>
            <family val="2"/>
          </rPr>
          <t xml:space="preserve">
Count the specific number of defects for each defect condition.
Add more columns to account for all of your major defect conditions.
Don't count defects multiple times. (Only count "defective" units)</t>
        </r>
      </text>
    </comment>
    <comment ref="W5" authorId="0" shapeId="0" xr:uid="{7C6F14F9-424C-453F-9837-B9FBA66B82F0}">
      <text>
        <r>
          <rPr>
            <b/>
            <sz val="9"/>
            <color indexed="81"/>
            <rFont val="Tahoma"/>
            <family val="2"/>
          </rPr>
          <t>Andy:</t>
        </r>
        <r>
          <rPr>
            <sz val="9"/>
            <color indexed="81"/>
            <rFont val="Tahoma"/>
            <family val="2"/>
          </rPr>
          <t xml:space="preserve">
Converts</t>
        </r>
      </text>
    </comment>
    <comment ref="M6" authorId="0" shapeId="0" xr:uid="{23DEFB90-76AC-4343-BBE6-A2696990B1ED}">
      <text>
        <r>
          <rPr>
            <b/>
            <sz val="9"/>
            <color indexed="81"/>
            <rFont val="Tahoma"/>
            <family val="2"/>
          </rPr>
          <t>Andy:</t>
        </r>
        <r>
          <rPr>
            <sz val="9"/>
            <color indexed="81"/>
            <rFont val="Tahoma"/>
            <family val="2"/>
          </rPr>
          <t xml:space="preserve">
CO = Change-Over</t>
        </r>
      </text>
    </comment>
    <comment ref="E7" authorId="0" shapeId="0" xr:uid="{26BC84CA-8DF9-4060-A79B-CC1C9C6ED001}">
      <text>
        <r>
          <rPr>
            <b/>
            <sz val="9"/>
            <color indexed="81"/>
            <rFont val="Tahoma"/>
            <family val="2"/>
          </rPr>
          <t>Andy:</t>
        </r>
        <r>
          <rPr>
            <sz val="9"/>
            <color indexed="81"/>
            <rFont val="Tahoma"/>
            <family val="2"/>
          </rPr>
          <t xml:space="preserve">
In this example, A-shift is a 12 hour shift.
B-shift is a 10 hour shift</t>
        </r>
      </text>
    </comment>
    <comment ref="J7" authorId="0" shapeId="0" xr:uid="{6D4533E1-799B-4686-B03E-54F0DA7C179D}">
      <text>
        <r>
          <rPr>
            <b/>
            <sz val="9"/>
            <color indexed="81"/>
            <rFont val="Tahoma"/>
            <family val="2"/>
          </rPr>
          <t>Andy:</t>
        </r>
        <r>
          <rPr>
            <sz val="9"/>
            <color indexed="81"/>
            <rFont val="Tahoma"/>
            <family val="2"/>
          </rPr>
          <t xml:space="preserve">
Minutes of downtime on A-shift for Failure A (Machine Fault A)</t>
        </r>
      </text>
    </comment>
    <comment ref="M7" authorId="0" shapeId="0" xr:uid="{FE66BA4C-63F7-4B6C-BE7E-6259CF2D1E7E}">
      <text>
        <r>
          <rPr>
            <b/>
            <sz val="9"/>
            <color indexed="81"/>
            <rFont val="Tahoma"/>
            <family val="2"/>
          </rPr>
          <t>Andy:</t>
        </r>
        <r>
          <rPr>
            <sz val="9"/>
            <color indexed="81"/>
            <rFont val="Tahoma"/>
            <family val="2"/>
          </rPr>
          <t xml:space="preserve">
Minutes of downtime on A-shift for material change-overs</t>
        </r>
      </text>
    </comment>
  </commentList>
</comments>
</file>

<file path=xl/sharedStrings.xml><?xml version="1.0" encoding="utf-8"?>
<sst xmlns="http://schemas.openxmlformats.org/spreadsheetml/2006/main" count="44" uniqueCount="37">
  <si>
    <t>Failure A</t>
  </si>
  <si>
    <t>Failure B</t>
  </si>
  <si>
    <t>Failure C</t>
  </si>
  <si>
    <t>Material CO</t>
  </si>
  <si>
    <t>Line Clearance</t>
  </si>
  <si>
    <t>Fault A</t>
  </si>
  <si>
    <t xml:space="preserve">Fault B </t>
  </si>
  <si>
    <t>Fault C</t>
  </si>
  <si>
    <t>Fault D</t>
  </si>
  <si>
    <t>Defect A</t>
  </si>
  <si>
    <t>Defect B</t>
  </si>
  <si>
    <t>Defect C</t>
  </si>
  <si>
    <t>Date</t>
  </si>
  <si>
    <t>Breakdowns (Downtime)</t>
  </si>
  <si>
    <t>Change-Overs (Downtime)</t>
  </si>
  <si>
    <t>Minor Stops (Downtime)</t>
  </si>
  <si>
    <t>Quality loss (Units)</t>
  </si>
  <si>
    <t>Machine Speed</t>
  </si>
  <si>
    <t>Machine Cycle Time</t>
  </si>
  <si>
    <t>seconds</t>
  </si>
  <si>
    <t>Parts per Minutes</t>
  </si>
  <si>
    <t>Availability</t>
  </si>
  <si>
    <t>Performance</t>
  </si>
  <si>
    <t>Shift Duration</t>
  </si>
  <si>
    <t>Total Production</t>
  </si>
  <si>
    <t>Shift</t>
  </si>
  <si>
    <t>A</t>
  </si>
  <si>
    <t>B</t>
  </si>
  <si>
    <t>Yield</t>
  </si>
  <si>
    <t>Planned Downtime</t>
  </si>
  <si>
    <t>Breaks</t>
  </si>
  <si>
    <t>Lunches</t>
  </si>
  <si>
    <t>Other</t>
  </si>
  <si>
    <t>Planned Runtime</t>
  </si>
  <si>
    <t>OEE Components</t>
  </si>
  <si>
    <t>OEE</t>
  </si>
  <si>
    <t>Actual 
Runtime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</si>
</sst>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3F3F76"/>
      <name val="Calibri"/>
      <family val="2"/>
      <scheme val="minor"/>
    </font>
    <font>
      <b/>
      <sz val="11"/>
      <color rgb="FFFA7D00"/>
      <name val="Calibri"/>
      <family val="2"/>
      <scheme val="minor"/>
    </font>
    <font>
      <sz val="9"/>
      <color indexed="81"/>
      <name val="Tahoma"/>
      <family val="2"/>
    </font>
    <font>
      <b/>
      <sz val="9"/>
      <color indexed="81"/>
      <name val="Tahoma"/>
      <family val="2"/>
    </font>
  </fonts>
  <fills count="11">
    <fill>
      <patternFill patternType="none"/>
    </fill>
    <fill>
      <patternFill patternType="gray125"/>
    </fill>
    <fill>
      <patternFill patternType="solid">
        <fgColor theme="5" tint="0.59999389629810485"/>
        <bgColor indexed="65"/>
      </patternFill>
    </fill>
    <fill>
      <patternFill patternType="solid">
        <fgColor theme="9" tint="0.59999389629810485"/>
        <bgColor indexed="65"/>
      </patternFill>
    </fill>
    <fill>
      <patternFill patternType="solid">
        <fgColor rgb="FFFFCC99"/>
      </patternFill>
    </fill>
    <fill>
      <patternFill patternType="solid">
        <fgColor rgb="FFF2F2F2"/>
      </patternFill>
    </fill>
    <fill>
      <patternFill patternType="solid">
        <fgColor theme="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7F7F7F"/>
      </left>
      <right/>
      <top/>
      <bottom/>
      <diagonal/>
    </border>
    <border>
      <left/>
      <right style="thin">
        <color rgb="FF7F7F7F"/>
      </right>
      <top/>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0" fontId="1" fillId="2" borderId="0" applyNumberFormat="0" applyBorder="0" applyAlignment="0" applyProtection="0"/>
    <xf numFmtId="0" fontId="1" fillId="3" borderId="0" applyNumberFormat="0" applyBorder="0" applyAlignment="0" applyProtection="0"/>
    <xf numFmtId="0" fontId="3" fillId="4" borderId="20" applyNumberFormat="0" applyAlignment="0" applyProtection="0"/>
    <xf numFmtId="0" fontId="4" fillId="5" borderId="20" applyNumberFormat="0" applyAlignment="0" applyProtection="0"/>
  </cellStyleXfs>
  <cellXfs count="129">
    <xf numFmtId="0" fontId="0" fillId="0" borderId="0" xfId="0"/>
    <xf numFmtId="0" fontId="0" fillId="0" borderId="0" xfId="0" applyAlignment="1">
      <alignment horizontal="center"/>
    </xf>
    <xf numFmtId="0" fontId="0" fillId="0" borderId="6" xfId="0" applyBorder="1" applyAlignment="1">
      <alignment horizontal="center"/>
    </xf>
    <xf numFmtId="0" fontId="0" fillId="0" borderId="1"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64" fontId="0" fillId="0" borderId="0" xfId="0" applyNumberFormat="1" applyAlignment="1">
      <alignment horizontal="center"/>
    </xf>
    <xf numFmtId="0" fontId="3" fillId="4" borderId="20" xfId="3" applyAlignment="1">
      <alignment horizontal="center"/>
    </xf>
    <xf numFmtId="0" fontId="0" fillId="0" borderId="3" xfId="0"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xf>
    <xf numFmtId="0" fontId="2" fillId="0" borderId="9" xfId="0" applyFont="1" applyBorder="1" applyAlignment="1">
      <alignment horizontal="center"/>
    </xf>
    <xf numFmtId="165" fontId="1" fillId="6" borderId="12" xfId="2" applyNumberFormat="1" applyFill="1" applyBorder="1" applyAlignment="1">
      <alignment horizontal="center" vertical="center"/>
    </xf>
    <xf numFmtId="1" fontId="1" fillId="6" borderId="1" xfId="2" applyNumberFormat="1" applyFill="1" applyBorder="1" applyAlignment="1">
      <alignment horizontal="center" vertical="center"/>
    </xf>
    <xf numFmtId="1" fontId="1" fillId="6" borderId="13" xfId="2" applyNumberFormat="1" applyFill="1" applyBorder="1" applyAlignment="1">
      <alignment horizontal="center" vertical="center"/>
    </xf>
    <xf numFmtId="1" fontId="1" fillId="6" borderId="14" xfId="2" applyNumberFormat="1" applyFill="1" applyBorder="1" applyAlignment="1">
      <alignment horizontal="center" vertical="center"/>
    </xf>
    <xf numFmtId="1" fontId="1" fillId="6" borderId="6" xfId="2" applyNumberFormat="1" applyFill="1" applyBorder="1" applyAlignment="1">
      <alignment horizontal="center" vertical="center"/>
    </xf>
    <xf numFmtId="1" fontId="1" fillId="6" borderId="7" xfId="2" applyNumberFormat="1" applyFill="1" applyBorder="1" applyAlignment="1">
      <alignment horizontal="center" vertical="center"/>
    </xf>
    <xf numFmtId="1" fontId="1" fillId="6" borderId="8" xfId="2" applyNumberFormat="1" applyFill="1" applyBorder="1" applyAlignment="1">
      <alignment horizontal="center" vertical="center"/>
    </xf>
    <xf numFmtId="1" fontId="1" fillId="6" borderId="10" xfId="2" applyNumberFormat="1" applyFill="1" applyBorder="1" applyAlignment="1">
      <alignment horizontal="center" vertical="center"/>
    </xf>
    <xf numFmtId="1" fontId="1" fillId="6" borderId="24" xfId="2" applyNumberFormat="1" applyFill="1" applyBorder="1" applyAlignment="1">
      <alignment horizontal="center" vertical="center"/>
    </xf>
    <xf numFmtId="1" fontId="1" fillId="6" borderId="25" xfId="2" applyNumberFormat="1" applyFill="1" applyBorder="1" applyAlignment="1">
      <alignment horizontal="center" vertical="center"/>
    </xf>
    <xf numFmtId="1" fontId="1" fillId="6" borderId="31" xfId="2" applyNumberFormat="1" applyFill="1" applyBorder="1" applyAlignment="1">
      <alignment horizontal="center" vertical="center"/>
    </xf>
    <xf numFmtId="1" fontId="1" fillId="6" borderId="9" xfId="2" applyNumberFormat="1" applyFill="1" applyBorder="1" applyAlignment="1">
      <alignment horizontal="center" vertical="center"/>
    </xf>
    <xf numFmtId="1" fontId="1" fillId="6" borderId="27" xfId="2" applyNumberFormat="1" applyFill="1" applyBorder="1" applyAlignment="1">
      <alignment horizontal="center" vertical="center"/>
    </xf>
    <xf numFmtId="1" fontId="1" fillId="6" borderId="16" xfId="2" applyNumberFormat="1" applyFill="1" applyBorder="1" applyAlignment="1">
      <alignment horizontal="center" vertical="center"/>
    </xf>
    <xf numFmtId="1" fontId="1" fillId="6" borderId="17" xfId="2" applyNumberFormat="1" applyFill="1" applyBorder="1" applyAlignment="1">
      <alignment horizontal="center" vertical="center"/>
    </xf>
    <xf numFmtId="0" fontId="2" fillId="0" borderId="8" xfId="0" applyFont="1" applyBorder="1" applyAlignment="1">
      <alignment horizontal="center" wrapText="1"/>
    </xf>
    <xf numFmtId="0" fontId="2" fillId="0" borderId="9" xfId="0" applyFont="1" applyBorder="1" applyAlignment="1">
      <alignment horizontal="center" wrapText="1"/>
    </xf>
    <xf numFmtId="165" fontId="1" fillId="6" borderId="38" xfId="2" applyNumberFormat="1" applyFill="1" applyBorder="1" applyAlignment="1">
      <alignment horizontal="center" vertical="center"/>
    </xf>
    <xf numFmtId="165" fontId="1" fillId="6" borderId="37" xfId="2" applyNumberFormat="1" applyFill="1" applyBorder="1" applyAlignment="1">
      <alignment horizontal="center" vertical="center"/>
    </xf>
    <xf numFmtId="165" fontId="4" fillId="5" borderId="20" xfId="4" applyNumberFormat="1" applyAlignment="1">
      <alignment horizontal="center"/>
    </xf>
    <xf numFmtId="0" fontId="2" fillId="0" borderId="10" xfId="0" applyFont="1" applyBorder="1" applyAlignment="1">
      <alignment horizontal="center" wrapText="1"/>
    </xf>
    <xf numFmtId="0" fontId="0" fillId="0" borderId="4" xfId="0" applyBorder="1" applyAlignment="1">
      <alignment horizontal="center"/>
    </xf>
    <xf numFmtId="0" fontId="0" fillId="0" borderId="5" xfId="0" applyBorder="1" applyAlignment="1">
      <alignment horizontal="center"/>
    </xf>
    <xf numFmtId="1" fontId="1" fillId="6" borderId="41" xfId="2" applyNumberFormat="1" applyFill="1" applyBorder="1" applyAlignment="1">
      <alignment horizontal="center" vertical="center"/>
    </xf>
    <xf numFmtId="1" fontId="1" fillId="6" borderId="2" xfId="2" applyNumberFormat="1" applyFill="1" applyBorder="1" applyAlignment="1">
      <alignment horizontal="center" vertical="center"/>
    </xf>
    <xf numFmtId="1" fontId="1" fillId="6" borderId="11" xfId="2" applyNumberFormat="1" applyFill="1" applyBorder="1" applyAlignment="1">
      <alignment horizontal="center" vertical="center"/>
    </xf>
    <xf numFmtId="164" fontId="1" fillId="3" borderId="45" xfId="2" applyNumberFormat="1" applyBorder="1" applyAlignment="1">
      <alignment horizontal="center" vertical="center"/>
    </xf>
    <xf numFmtId="164" fontId="1" fillId="2" borderId="45" xfId="1" applyNumberFormat="1" applyBorder="1" applyAlignment="1">
      <alignment horizontal="center" vertical="center"/>
    </xf>
    <xf numFmtId="14" fontId="0" fillId="0" borderId="45" xfId="0" applyNumberFormat="1" applyBorder="1" applyAlignment="1">
      <alignment horizontal="center" vertical="center"/>
    </xf>
    <xf numFmtId="14" fontId="0" fillId="0" borderId="44" xfId="0" applyNumberFormat="1" applyBorder="1" applyAlignment="1">
      <alignment horizontal="center" vertical="center"/>
    </xf>
    <xf numFmtId="14" fontId="0" fillId="0" borderId="13" xfId="0" applyNumberFormat="1" applyBorder="1" applyAlignment="1">
      <alignment horizontal="center"/>
    </xf>
    <xf numFmtId="14" fontId="0" fillId="0" borderId="14" xfId="0" applyNumberFormat="1" applyBorder="1" applyAlignment="1">
      <alignment horizontal="center"/>
    </xf>
    <xf numFmtId="0" fontId="2" fillId="7" borderId="10" xfId="0" applyFont="1" applyFill="1" applyBorder="1" applyAlignment="1">
      <alignment horizontal="center" vertical="center"/>
    </xf>
    <xf numFmtId="9" fontId="0" fillId="7" borderId="43" xfId="0" applyNumberFormat="1" applyFill="1" applyBorder="1" applyAlignment="1">
      <alignment horizontal="center"/>
    </xf>
    <xf numFmtId="9" fontId="0" fillId="7" borderId="32" xfId="0" applyNumberFormat="1" applyFill="1" applyBorder="1" applyAlignment="1">
      <alignment horizontal="center"/>
    </xf>
    <xf numFmtId="0" fontId="0" fillId="7" borderId="45" xfId="0" applyFill="1" applyBorder="1"/>
    <xf numFmtId="0" fontId="0" fillId="7" borderId="44" xfId="0" applyFill="1" applyBorder="1"/>
    <xf numFmtId="0" fontId="2" fillId="8" borderId="42" xfId="0" applyFont="1" applyFill="1" applyBorder="1" applyAlignment="1">
      <alignment vertical="center"/>
    </xf>
    <xf numFmtId="0" fontId="2" fillId="8" borderId="40" xfId="0" applyFont="1" applyFill="1" applyBorder="1" applyAlignment="1">
      <alignment vertical="center"/>
    </xf>
    <xf numFmtId="0" fontId="2" fillId="8" borderId="40" xfId="0" applyFont="1" applyFill="1" applyBorder="1" applyAlignment="1">
      <alignment horizontal="center" vertical="center"/>
    </xf>
    <xf numFmtId="9" fontId="0" fillId="8" borderId="3" xfId="0" applyNumberFormat="1" applyFill="1" applyBorder="1" applyAlignment="1">
      <alignment horizontal="center"/>
    </xf>
    <xf numFmtId="9" fontId="0" fillId="8" borderId="4" xfId="0" applyNumberFormat="1" applyFill="1" applyBorder="1" applyAlignment="1">
      <alignment horizontal="center"/>
    </xf>
    <xf numFmtId="9" fontId="0" fillId="8" borderId="5" xfId="0" applyNumberFormat="1" applyFill="1" applyBorder="1" applyAlignment="1">
      <alignment horizontal="center"/>
    </xf>
    <xf numFmtId="9" fontId="0" fillId="8" borderId="6" xfId="0" applyNumberFormat="1" applyFill="1" applyBorder="1" applyAlignment="1">
      <alignment horizontal="center"/>
    </xf>
    <xf numFmtId="9" fontId="0" fillId="8" borderId="1" xfId="0" applyNumberFormat="1" applyFill="1" applyBorder="1" applyAlignment="1">
      <alignment horizontal="center"/>
    </xf>
    <xf numFmtId="9" fontId="0" fillId="8" borderId="7" xfId="0" applyNumberFormat="1" applyFill="1" applyBorder="1" applyAlignment="1">
      <alignment horizontal="center"/>
    </xf>
    <xf numFmtId="0" fontId="0" fillId="8" borderId="1" xfId="0" applyFill="1" applyBorder="1"/>
    <xf numFmtId="0" fontId="0" fillId="8" borderId="7" xfId="0" applyFill="1" applyBorder="1"/>
    <xf numFmtId="9" fontId="0" fillId="8" borderId="8" xfId="0" applyNumberFormat="1" applyFill="1" applyBorder="1" applyAlignment="1">
      <alignment horizontal="center"/>
    </xf>
    <xf numFmtId="0" fontId="0" fillId="8" borderId="9" xfId="0" applyFill="1" applyBorder="1"/>
    <xf numFmtId="0" fontId="0" fillId="8" borderId="10" xfId="0" applyFill="1" applyBorder="1"/>
    <xf numFmtId="0" fontId="2" fillId="9" borderId="8" xfId="0" applyFont="1" applyFill="1" applyBorder="1" applyAlignment="1">
      <alignment horizontal="center"/>
    </xf>
    <xf numFmtId="0" fontId="2" fillId="9" borderId="9" xfId="0" applyFont="1" applyFill="1" applyBorder="1" applyAlignment="1">
      <alignment horizontal="center"/>
    </xf>
    <xf numFmtId="0" fontId="2" fillId="9" borderId="31" xfId="0" applyFont="1" applyFill="1" applyBorder="1" applyAlignment="1">
      <alignment horizontal="center"/>
    </xf>
    <xf numFmtId="1" fontId="0" fillId="9" borderId="15" xfId="0" applyNumberFormat="1" applyFill="1" applyBorder="1" applyAlignment="1">
      <alignment horizontal="center"/>
    </xf>
    <xf numFmtId="1" fontId="0" fillId="9" borderId="16" xfId="0" applyNumberFormat="1" applyFill="1" applyBorder="1" applyAlignment="1">
      <alignment horizontal="center"/>
    </xf>
    <xf numFmtId="1" fontId="0" fillId="9" borderId="39" xfId="0" applyNumberFormat="1" applyFill="1" applyBorder="1" applyAlignment="1">
      <alignment horizontal="center"/>
    </xf>
    <xf numFmtId="1" fontId="0" fillId="9" borderId="2" xfId="0" applyNumberFormat="1" applyFill="1" applyBorder="1" applyAlignment="1">
      <alignment horizontal="center"/>
    </xf>
    <xf numFmtId="1" fontId="0" fillId="9" borderId="1" xfId="0" applyNumberFormat="1" applyFill="1" applyBorder="1" applyAlignment="1">
      <alignment horizontal="center"/>
    </xf>
    <xf numFmtId="1" fontId="0" fillId="9" borderId="25" xfId="0" applyNumberFormat="1" applyFill="1" applyBorder="1" applyAlignment="1">
      <alignment horizontal="center"/>
    </xf>
    <xf numFmtId="0" fontId="0" fillId="9" borderId="2" xfId="0" applyFill="1" applyBorder="1" applyAlignment="1">
      <alignment horizontal="center"/>
    </xf>
    <xf numFmtId="0" fontId="0" fillId="9" borderId="1" xfId="0" applyFill="1" applyBorder="1" applyAlignment="1">
      <alignment horizontal="center"/>
    </xf>
    <xf numFmtId="0" fontId="0" fillId="9" borderId="25" xfId="0" applyFill="1" applyBorder="1" applyAlignment="1">
      <alignment horizontal="center"/>
    </xf>
    <xf numFmtId="0" fontId="0" fillId="9" borderId="11" xfId="0" applyFill="1" applyBorder="1" applyAlignment="1">
      <alignment horizontal="center"/>
    </xf>
    <xf numFmtId="0" fontId="0" fillId="9" borderId="9" xfId="0" applyFill="1" applyBorder="1" applyAlignment="1">
      <alignment horizontal="center"/>
    </xf>
    <xf numFmtId="0" fontId="0" fillId="9" borderId="31" xfId="0" applyFill="1" applyBorder="1" applyAlignment="1">
      <alignment horizontal="center"/>
    </xf>
    <xf numFmtId="0" fontId="2" fillId="10" borderId="28" xfId="0" applyFont="1" applyFill="1" applyBorder="1" applyAlignment="1">
      <alignment horizontal="center"/>
    </xf>
    <xf numFmtId="0" fontId="2" fillId="10" borderId="29" xfId="0" applyFont="1" applyFill="1" applyBorder="1" applyAlignment="1">
      <alignment horizontal="center"/>
    </xf>
    <xf numFmtId="0" fontId="2" fillId="10" borderId="30" xfId="0" applyFont="1" applyFill="1" applyBorder="1" applyAlignment="1">
      <alignment horizontal="center"/>
    </xf>
    <xf numFmtId="0" fontId="2" fillId="10" borderId="8" xfId="0" applyFont="1" applyFill="1" applyBorder="1" applyAlignment="1">
      <alignment horizontal="center"/>
    </xf>
    <xf numFmtId="0" fontId="2" fillId="10" borderId="10" xfId="0" applyFont="1" applyFill="1" applyBorder="1" applyAlignment="1">
      <alignment horizontal="center"/>
    </xf>
    <xf numFmtId="0" fontId="0" fillId="10" borderId="15" xfId="0" applyFill="1" applyBorder="1" applyAlignment="1">
      <alignment horizontal="center"/>
    </xf>
    <xf numFmtId="0" fontId="0" fillId="10" borderId="16" xfId="0" applyFill="1" applyBorder="1" applyAlignment="1">
      <alignment horizontal="center"/>
    </xf>
    <xf numFmtId="0" fontId="0" fillId="10" borderId="17" xfId="0" applyFill="1" applyBorder="1" applyAlignment="1">
      <alignment horizontal="center"/>
    </xf>
    <xf numFmtId="0" fontId="0" fillId="10" borderId="2" xfId="0" applyFill="1" applyBorder="1" applyAlignment="1">
      <alignment horizontal="center"/>
    </xf>
    <xf numFmtId="0" fontId="0" fillId="10" borderId="1" xfId="0" applyFill="1" applyBorder="1" applyAlignment="1">
      <alignment horizontal="center"/>
    </xf>
    <xf numFmtId="0" fontId="0" fillId="10" borderId="7" xfId="0" applyFill="1" applyBorder="1" applyAlignment="1">
      <alignment horizontal="center"/>
    </xf>
    <xf numFmtId="0" fontId="0" fillId="10" borderId="6" xfId="0" applyFill="1" applyBorder="1" applyAlignment="1">
      <alignment horizontal="center"/>
    </xf>
    <xf numFmtId="0" fontId="0" fillId="10" borderId="11" xfId="0" applyFill="1" applyBorder="1" applyAlignment="1">
      <alignment horizontal="center"/>
    </xf>
    <xf numFmtId="0" fontId="0" fillId="10" borderId="9" xfId="0" applyFill="1" applyBorder="1" applyAlignment="1">
      <alignment horizontal="center"/>
    </xf>
    <xf numFmtId="0" fontId="0" fillId="10" borderId="10" xfId="0" applyFill="1" applyBorder="1" applyAlignment="1">
      <alignment horizontal="center"/>
    </xf>
    <xf numFmtId="0" fontId="0" fillId="10" borderId="8" xfId="0" applyFill="1" applyBorder="1" applyAlignment="1">
      <alignment horizont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6" xfId="0" applyFont="1" applyBorder="1" applyAlignment="1">
      <alignment horizontal="center" wrapText="1"/>
    </xf>
    <xf numFmtId="0" fontId="2" fillId="0" borderId="37" xfId="0" applyFont="1" applyBorder="1" applyAlignment="1">
      <alignment horizontal="center" wrapText="1"/>
    </xf>
    <xf numFmtId="0" fontId="2" fillId="0" borderId="36" xfId="0" applyFont="1" applyBorder="1" applyAlignment="1">
      <alignment horizontal="center" vertical="top" wrapText="1"/>
    </xf>
    <xf numFmtId="0" fontId="2" fillId="0" borderId="37" xfId="0" applyFont="1" applyBorder="1" applyAlignment="1">
      <alignment horizontal="center" vertical="top"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5" xfId="0" applyFont="1" applyBorder="1" applyAlignment="1">
      <alignment horizontal="center" wrapText="1"/>
    </xf>
    <xf numFmtId="0" fontId="2" fillId="0" borderId="23" xfId="0" applyFont="1" applyBorder="1" applyAlignment="1">
      <alignment horizontal="center" wrapText="1"/>
    </xf>
    <xf numFmtId="0" fontId="2" fillId="0" borderId="43"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33" xfId="0" applyFont="1" applyBorder="1" applyAlignment="1">
      <alignment horizontal="center" vertical="top" wrapText="1"/>
    </xf>
    <xf numFmtId="0" fontId="2" fillId="0" borderId="34" xfId="0" applyFont="1" applyBorder="1" applyAlignment="1">
      <alignment horizontal="center" vertical="top" wrapText="1"/>
    </xf>
    <xf numFmtId="0" fontId="2" fillId="10" borderId="26" xfId="0" applyFont="1" applyFill="1" applyBorder="1" applyAlignment="1">
      <alignment horizontal="center"/>
    </xf>
    <xf numFmtId="0" fontId="2" fillId="10" borderId="18" xfId="0" applyFont="1" applyFill="1" applyBorder="1" applyAlignment="1">
      <alignment horizontal="center"/>
    </xf>
    <xf numFmtId="0" fontId="2" fillId="10" borderId="19" xfId="0" applyFont="1" applyFill="1" applyBorder="1" applyAlignment="1">
      <alignment horizontal="center"/>
    </xf>
    <xf numFmtId="0" fontId="2" fillId="10" borderId="3" xfId="0" applyFont="1" applyFill="1" applyBorder="1" applyAlignment="1">
      <alignment horizontal="center"/>
    </xf>
    <xf numFmtId="0" fontId="2" fillId="10" borderId="5" xfId="0" applyFont="1" applyFill="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9" borderId="3" xfId="0" applyFont="1" applyFill="1" applyBorder="1" applyAlignment="1">
      <alignment horizontal="center"/>
    </xf>
    <xf numFmtId="0" fontId="2" fillId="9" borderId="4" xfId="0" applyFont="1" applyFill="1" applyBorder="1" applyAlignment="1">
      <alignment horizontal="center"/>
    </xf>
    <xf numFmtId="0" fontId="2" fillId="9" borderId="24" xfId="0" applyFont="1" applyFill="1" applyBorder="1" applyAlignment="1">
      <alignment horizontal="center"/>
    </xf>
    <xf numFmtId="0" fontId="0" fillId="0" borderId="21" xfId="0" applyBorder="1" applyAlignment="1">
      <alignment horizontal="left"/>
    </xf>
    <xf numFmtId="0" fontId="0" fillId="0" borderId="0" xfId="0" applyAlignment="1">
      <alignment horizontal="left"/>
    </xf>
    <xf numFmtId="0" fontId="0" fillId="0" borderId="0" xfId="0" applyAlignment="1">
      <alignment horizontal="right"/>
    </xf>
    <xf numFmtId="0" fontId="0" fillId="0" borderId="22" xfId="0" applyBorder="1" applyAlignment="1">
      <alignment horizontal="right"/>
    </xf>
  </cellXfs>
  <cellStyles count="5">
    <cellStyle name="40% - Accent2" xfId="1" builtinId="35"/>
    <cellStyle name="40% - Accent6" xfId="2" builtinId="51"/>
    <cellStyle name="Calculation" xfId="4" builtinId="22"/>
    <cellStyle name="Input" xfId="3"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0</xdr:row>
      <xdr:rowOff>85725</xdr:rowOff>
    </xdr:from>
    <xdr:to>
      <xdr:col>3</xdr:col>
      <xdr:colOff>400569</xdr:colOff>
      <xdr:row>3</xdr:row>
      <xdr:rowOff>76200</xdr:rowOff>
    </xdr:to>
    <xdr:pic>
      <xdr:nvPicPr>
        <xdr:cNvPr id="2" name="Picture 1">
          <a:extLst>
            <a:ext uri="{FF2B5EF4-FFF2-40B4-BE49-F238E27FC236}">
              <a16:creationId xmlns:a16="http://schemas.microsoft.com/office/drawing/2014/main" id="{9F6DCBAC-A409-4185-BC27-ED0D0C504A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85725"/>
          <a:ext cx="1715019" cy="561975"/>
        </a:xfrm>
        <a:prstGeom prst="rect">
          <a:avLst/>
        </a:prstGeom>
      </xdr:spPr>
    </xdr:pic>
    <xdr:clientData/>
  </xdr:twoCellAnchor>
  <xdr:twoCellAnchor editAs="oneCell">
    <xdr:from>
      <xdr:col>3</xdr:col>
      <xdr:colOff>588251</xdr:colOff>
      <xdr:row>0</xdr:row>
      <xdr:rowOff>85725</xdr:rowOff>
    </xdr:from>
    <xdr:to>
      <xdr:col>5</xdr:col>
      <xdr:colOff>717148</xdr:colOff>
      <xdr:row>3</xdr:row>
      <xdr:rowOff>81153</xdr:rowOff>
    </xdr:to>
    <xdr:pic>
      <xdr:nvPicPr>
        <xdr:cNvPr id="4" name="Picture 3">
          <a:extLst>
            <a:ext uri="{FF2B5EF4-FFF2-40B4-BE49-F238E27FC236}">
              <a16:creationId xmlns:a16="http://schemas.microsoft.com/office/drawing/2014/main" id="{A1BBE3C2-E07F-5BC7-E5F9-F52F5228D7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186" t="15121" r="6862" b="11881"/>
        <a:stretch/>
      </xdr:blipFill>
      <xdr:spPr>
        <a:xfrm>
          <a:off x="2283701" y="85725"/>
          <a:ext cx="1633847" cy="5669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559C-E679-4187-8907-2AA62496B9EE}">
  <dimension ref="B2:Z33"/>
  <sheetViews>
    <sheetView showGridLines="0" tabSelected="1" zoomScaleNormal="100" workbookViewId="0">
      <selection activeCell="H1" sqref="H1"/>
    </sheetView>
  </sheetViews>
  <sheetFormatPr defaultRowHeight="15" x14ac:dyDescent="0.25"/>
  <cols>
    <col min="1" max="1" width="2.85546875" customWidth="1"/>
    <col min="2" max="2" width="11.28515625" customWidth="1"/>
    <col min="3" max="9" width="11.28515625" style="1" customWidth="1"/>
    <col min="10" max="12" width="8.7109375" style="1" customWidth="1"/>
    <col min="13" max="13" width="13.5703125" style="1" bestFit="1" customWidth="1"/>
    <col min="14" max="14" width="14" style="1" bestFit="1" customWidth="1"/>
    <col min="15" max="15" width="8.5703125" style="1" bestFit="1" customWidth="1"/>
    <col min="16" max="22" width="9.140625" style="1"/>
    <col min="23" max="25" width="12" customWidth="1"/>
  </cols>
  <sheetData>
    <row r="2" spans="2:26" x14ac:dyDescent="0.25">
      <c r="C2" s="127" t="s">
        <v>17</v>
      </c>
      <c r="D2" s="127"/>
      <c r="E2" s="127"/>
      <c r="F2" s="127"/>
      <c r="G2" s="127"/>
      <c r="H2" s="127"/>
      <c r="I2" s="127"/>
      <c r="J2" s="128"/>
      <c r="K2" s="9">
        <v>24</v>
      </c>
      <c r="L2" s="125" t="s">
        <v>20</v>
      </c>
      <c r="M2" s="126"/>
    </row>
    <row r="3" spans="2:26" x14ac:dyDescent="0.25">
      <c r="C3" s="127" t="s">
        <v>18</v>
      </c>
      <c r="D3" s="127"/>
      <c r="E3" s="127"/>
      <c r="F3" s="127"/>
      <c r="G3" s="127"/>
      <c r="H3" s="127"/>
      <c r="I3" s="127"/>
      <c r="J3" s="128"/>
      <c r="K3" s="33">
        <f>60/K2</f>
        <v>2.5</v>
      </c>
      <c r="L3" s="1" t="s">
        <v>19</v>
      </c>
    </row>
    <row r="4" spans="2:26" ht="15.75" thickBot="1" x14ac:dyDescent="0.3"/>
    <row r="5" spans="2:26" ht="15.75" customHeight="1" thickBot="1" x14ac:dyDescent="0.3">
      <c r="B5" s="96" t="s">
        <v>12</v>
      </c>
      <c r="C5" s="110" t="s">
        <v>24</v>
      </c>
      <c r="D5" s="112" t="s">
        <v>25</v>
      </c>
      <c r="E5" s="108" t="s">
        <v>23</v>
      </c>
      <c r="F5" s="98" t="s">
        <v>29</v>
      </c>
      <c r="G5" s="99"/>
      <c r="H5" s="100"/>
      <c r="I5" s="101" t="s">
        <v>33</v>
      </c>
      <c r="J5" s="114" t="s">
        <v>13</v>
      </c>
      <c r="K5" s="115"/>
      <c r="L5" s="116"/>
      <c r="M5" s="117" t="s">
        <v>14</v>
      </c>
      <c r="N5" s="118"/>
      <c r="O5" s="103" t="s">
        <v>36</v>
      </c>
      <c r="P5" s="119" t="s">
        <v>15</v>
      </c>
      <c r="Q5" s="120"/>
      <c r="R5" s="120"/>
      <c r="S5" s="121"/>
      <c r="T5" s="122" t="s">
        <v>16</v>
      </c>
      <c r="U5" s="123"/>
      <c r="V5" s="124"/>
      <c r="W5" s="105" t="s">
        <v>34</v>
      </c>
      <c r="X5" s="106"/>
      <c r="Y5" s="106"/>
      <c r="Z5" s="107"/>
    </row>
    <row r="6" spans="2:26" ht="15.75" thickBot="1" x14ac:dyDescent="0.3">
      <c r="B6" s="97" t="s">
        <v>12</v>
      </c>
      <c r="C6" s="111"/>
      <c r="D6" s="113"/>
      <c r="E6" s="109"/>
      <c r="F6" s="29" t="s">
        <v>30</v>
      </c>
      <c r="G6" s="30" t="s">
        <v>31</v>
      </c>
      <c r="H6" s="34" t="s">
        <v>32</v>
      </c>
      <c r="I6" s="102"/>
      <c r="J6" s="80" t="s">
        <v>0</v>
      </c>
      <c r="K6" s="81" t="s">
        <v>1</v>
      </c>
      <c r="L6" s="82" t="s">
        <v>2</v>
      </c>
      <c r="M6" s="83" t="s">
        <v>3</v>
      </c>
      <c r="N6" s="84" t="s">
        <v>4</v>
      </c>
      <c r="O6" s="104"/>
      <c r="P6" s="11" t="s">
        <v>5</v>
      </c>
      <c r="Q6" s="13" t="s">
        <v>6</v>
      </c>
      <c r="R6" s="13" t="s">
        <v>7</v>
      </c>
      <c r="S6" s="12" t="s">
        <v>8</v>
      </c>
      <c r="T6" s="65" t="s">
        <v>9</v>
      </c>
      <c r="U6" s="66" t="s">
        <v>10</v>
      </c>
      <c r="V6" s="67" t="s">
        <v>11</v>
      </c>
      <c r="W6" s="51" t="s">
        <v>21</v>
      </c>
      <c r="X6" s="52" t="s">
        <v>22</v>
      </c>
      <c r="Y6" s="53" t="s">
        <v>28</v>
      </c>
      <c r="Z6" s="46" t="s">
        <v>35</v>
      </c>
    </row>
    <row r="7" spans="2:26" x14ac:dyDescent="0.25">
      <c r="B7" s="44">
        <v>44774</v>
      </c>
      <c r="C7" s="40">
        <v>12234</v>
      </c>
      <c r="D7" s="37" t="s">
        <v>26</v>
      </c>
      <c r="E7" s="22">
        <v>12</v>
      </c>
      <c r="F7" s="26">
        <v>45</v>
      </c>
      <c r="G7" s="27">
        <v>45</v>
      </c>
      <c r="H7" s="28">
        <v>0</v>
      </c>
      <c r="I7" s="31">
        <f>E7-(SUM(F7:H7)/60)</f>
        <v>10.5</v>
      </c>
      <c r="J7" s="85">
        <v>30</v>
      </c>
      <c r="K7" s="86">
        <v>10</v>
      </c>
      <c r="L7" s="87">
        <v>5</v>
      </c>
      <c r="M7" s="85">
        <v>10</v>
      </c>
      <c r="N7" s="87">
        <v>31</v>
      </c>
      <c r="O7" s="14">
        <f t="shared" ref="O7:O14" si="0">I7-(SUM(J7:N7)/60)</f>
        <v>9.0666666666666664</v>
      </c>
      <c r="P7" s="10">
        <v>5</v>
      </c>
      <c r="Q7" s="35">
        <v>10</v>
      </c>
      <c r="R7" s="35">
        <v>4</v>
      </c>
      <c r="S7" s="36">
        <v>1</v>
      </c>
      <c r="T7" s="68">
        <v>122</v>
      </c>
      <c r="U7" s="69">
        <v>367</v>
      </c>
      <c r="V7" s="70">
        <v>62</v>
      </c>
      <c r="W7" s="54">
        <f t="shared" ref="W7:W14" si="1">O7/I7</f>
        <v>0.86349206349206342</v>
      </c>
      <c r="X7" s="55">
        <f t="shared" ref="X7:X14" si="2">C7/(O7*60*$K$2)</f>
        <v>0.93704044117647056</v>
      </c>
      <c r="Y7" s="56">
        <f t="shared" ref="Y7:Y14" si="3">1-(SUM(T7:V7)/C7)</f>
        <v>0.95496158247506946</v>
      </c>
      <c r="Z7" s="47">
        <f>Y7*X7*W7</f>
        <v>0.77268518518518503</v>
      </c>
    </row>
    <row r="8" spans="2:26" x14ac:dyDescent="0.25">
      <c r="B8" s="44">
        <v>44774</v>
      </c>
      <c r="C8" s="41">
        <v>9587</v>
      </c>
      <c r="D8" s="38" t="s">
        <v>27</v>
      </c>
      <c r="E8" s="23">
        <v>10</v>
      </c>
      <c r="F8" s="18">
        <v>30</v>
      </c>
      <c r="G8" s="15">
        <v>30</v>
      </c>
      <c r="H8" s="19">
        <v>0</v>
      </c>
      <c r="I8" s="31">
        <f t="shared" ref="I8:I14" si="4">E8-(SUM(F8:H8)/60)</f>
        <v>9</v>
      </c>
      <c r="J8" s="88">
        <v>45</v>
      </c>
      <c r="K8" s="89">
        <v>10</v>
      </c>
      <c r="L8" s="90">
        <v>5</v>
      </c>
      <c r="M8" s="91">
        <v>10</v>
      </c>
      <c r="N8" s="90">
        <v>23</v>
      </c>
      <c r="O8" s="31">
        <f t="shared" si="0"/>
        <v>7.45</v>
      </c>
      <c r="P8" s="2">
        <v>7</v>
      </c>
      <c r="Q8" s="3">
        <v>12</v>
      </c>
      <c r="R8" s="3">
        <v>6</v>
      </c>
      <c r="S8" s="4">
        <v>3</v>
      </c>
      <c r="T8" s="71">
        <v>105</v>
      </c>
      <c r="U8" s="72">
        <v>297</v>
      </c>
      <c r="V8" s="73">
        <v>47</v>
      </c>
      <c r="W8" s="57">
        <f t="shared" si="1"/>
        <v>0.82777777777777783</v>
      </c>
      <c r="X8" s="58">
        <f t="shared" si="2"/>
        <v>0.89364280387770323</v>
      </c>
      <c r="Y8" s="59">
        <f t="shared" si="3"/>
        <v>0.95316574528006681</v>
      </c>
      <c r="Z8" s="48">
        <f t="shared" ref="Z8:Z14" si="5">Y8*X8*W8</f>
        <v>0.70509259259259272</v>
      </c>
    </row>
    <row r="9" spans="2:26" x14ac:dyDescent="0.25">
      <c r="B9" s="44">
        <v>44775</v>
      </c>
      <c r="C9" s="40">
        <v>10864</v>
      </c>
      <c r="D9" s="38" t="s">
        <v>26</v>
      </c>
      <c r="E9" s="23">
        <v>12</v>
      </c>
      <c r="F9" s="26">
        <v>45</v>
      </c>
      <c r="G9" s="27">
        <v>45</v>
      </c>
      <c r="H9" s="28">
        <v>0</v>
      </c>
      <c r="I9" s="31">
        <f t="shared" si="4"/>
        <v>10.5</v>
      </c>
      <c r="J9" s="88">
        <v>35</v>
      </c>
      <c r="K9" s="89">
        <v>15</v>
      </c>
      <c r="L9" s="90">
        <v>10</v>
      </c>
      <c r="M9" s="91">
        <v>60</v>
      </c>
      <c r="N9" s="90">
        <v>37</v>
      </c>
      <c r="O9" s="31">
        <f t="shared" si="0"/>
        <v>7.8833333333333329</v>
      </c>
      <c r="P9" s="2">
        <v>8</v>
      </c>
      <c r="Q9" s="3">
        <v>13</v>
      </c>
      <c r="R9" s="3">
        <v>8</v>
      </c>
      <c r="S9" s="4">
        <v>4</v>
      </c>
      <c r="T9" s="71">
        <v>98</v>
      </c>
      <c r="U9" s="72">
        <v>315</v>
      </c>
      <c r="V9" s="73">
        <v>58</v>
      </c>
      <c r="W9" s="57">
        <f t="shared" si="1"/>
        <v>0.75079365079365079</v>
      </c>
      <c r="X9" s="58">
        <f t="shared" si="2"/>
        <v>0.95701198026779422</v>
      </c>
      <c r="Y9" s="59">
        <f t="shared" si="3"/>
        <v>0.95664580265095733</v>
      </c>
      <c r="Z9" s="48">
        <f t="shared" si="5"/>
        <v>0.68736772486772491</v>
      </c>
    </row>
    <row r="10" spans="2:26" x14ac:dyDescent="0.25">
      <c r="B10" s="44">
        <v>44775</v>
      </c>
      <c r="C10" s="41">
        <v>9725</v>
      </c>
      <c r="D10" s="38" t="s">
        <v>27</v>
      </c>
      <c r="E10" s="23">
        <v>10</v>
      </c>
      <c r="F10" s="18">
        <v>30</v>
      </c>
      <c r="G10" s="15">
        <v>30</v>
      </c>
      <c r="H10" s="19">
        <v>0</v>
      </c>
      <c r="I10" s="31">
        <f t="shared" si="4"/>
        <v>9</v>
      </c>
      <c r="J10" s="88">
        <v>40</v>
      </c>
      <c r="K10" s="89">
        <v>5</v>
      </c>
      <c r="L10" s="90">
        <v>10</v>
      </c>
      <c r="M10" s="91">
        <v>10</v>
      </c>
      <c r="N10" s="90">
        <v>34</v>
      </c>
      <c r="O10" s="31">
        <f t="shared" si="0"/>
        <v>7.35</v>
      </c>
      <c r="P10" s="2">
        <v>7</v>
      </c>
      <c r="Q10" s="3">
        <v>11</v>
      </c>
      <c r="R10" s="3">
        <v>4</v>
      </c>
      <c r="S10" s="4">
        <v>8</v>
      </c>
      <c r="T10" s="71">
        <v>117</v>
      </c>
      <c r="U10" s="72">
        <v>311</v>
      </c>
      <c r="V10" s="73">
        <v>47</v>
      </c>
      <c r="W10" s="57">
        <f t="shared" si="1"/>
        <v>0.81666666666666665</v>
      </c>
      <c r="X10" s="58">
        <f t="shared" si="2"/>
        <v>0.91883975812547236</v>
      </c>
      <c r="Y10" s="59">
        <f t="shared" si="3"/>
        <v>0.95115681233933158</v>
      </c>
      <c r="Z10" s="48">
        <f t="shared" si="5"/>
        <v>0.71373456790123446</v>
      </c>
    </row>
    <row r="11" spans="2:26" x14ac:dyDescent="0.25">
      <c r="B11" s="44">
        <v>44776</v>
      </c>
      <c r="C11" s="40">
        <v>12234</v>
      </c>
      <c r="D11" s="38" t="s">
        <v>26</v>
      </c>
      <c r="E11" s="23">
        <v>12</v>
      </c>
      <c r="F11" s="26">
        <v>45</v>
      </c>
      <c r="G11" s="27">
        <v>45</v>
      </c>
      <c r="H11" s="28">
        <v>0</v>
      </c>
      <c r="I11" s="31">
        <f t="shared" si="4"/>
        <v>10.5</v>
      </c>
      <c r="J11" s="88">
        <v>45</v>
      </c>
      <c r="K11" s="89">
        <v>10</v>
      </c>
      <c r="L11" s="90">
        <v>5</v>
      </c>
      <c r="M11" s="91">
        <v>10</v>
      </c>
      <c r="N11" s="90">
        <v>26</v>
      </c>
      <c r="O11" s="31">
        <f t="shared" si="0"/>
        <v>8.9</v>
      </c>
      <c r="P11" s="2">
        <v>5</v>
      </c>
      <c r="Q11" s="3">
        <v>9</v>
      </c>
      <c r="R11" s="3">
        <v>6</v>
      </c>
      <c r="S11" s="4">
        <v>15</v>
      </c>
      <c r="T11" s="71">
        <v>98</v>
      </c>
      <c r="U11" s="72">
        <v>379</v>
      </c>
      <c r="V11" s="73">
        <v>64</v>
      </c>
      <c r="W11" s="57">
        <f t="shared" si="1"/>
        <v>0.84761904761904761</v>
      </c>
      <c r="X11" s="58">
        <f t="shared" si="2"/>
        <v>0.95458801498127344</v>
      </c>
      <c r="Y11" s="59">
        <f t="shared" si="3"/>
        <v>0.95577897662252742</v>
      </c>
      <c r="Z11" s="48">
        <f t="shared" si="5"/>
        <v>0.77334656084656084</v>
      </c>
    </row>
    <row r="12" spans="2:26" x14ac:dyDescent="0.25">
      <c r="B12" s="44">
        <v>44776</v>
      </c>
      <c r="C12" s="41">
        <v>10234</v>
      </c>
      <c r="D12" s="38" t="s">
        <v>27</v>
      </c>
      <c r="E12" s="23">
        <v>10</v>
      </c>
      <c r="F12" s="18">
        <v>30</v>
      </c>
      <c r="G12" s="15">
        <v>30</v>
      </c>
      <c r="H12" s="19">
        <v>0</v>
      </c>
      <c r="I12" s="31">
        <f t="shared" si="4"/>
        <v>9</v>
      </c>
      <c r="J12" s="88">
        <v>30</v>
      </c>
      <c r="K12" s="89">
        <v>5</v>
      </c>
      <c r="L12" s="90">
        <v>10</v>
      </c>
      <c r="M12" s="91">
        <v>10</v>
      </c>
      <c r="N12" s="90">
        <v>35</v>
      </c>
      <c r="O12" s="31">
        <f t="shared" si="0"/>
        <v>7.5</v>
      </c>
      <c r="P12" s="2">
        <v>6</v>
      </c>
      <c r="Q12" s="3">
        <v>10</v>
      </c>
      <c r="R12" s="3">
        <v>5</v>
      </c>
      <c r="S12" s="4">
        <v>25</v>
      </c>
      <c r="T12" s="71">
        <v>113</v>
      </c>
      <c r="U12" s="72">
        <v>327</v>
      </c>
      <c r="V12" s="73">
        <v>52</v>
      </c>
      <c r="W12" s="57">
        <f t="shared" si="1"/>
        <v>0.83333333333333337</v>
      </c>
      <c r="X12" s="58">
        <f t="shared" si="2"/>
        <v>0.94759259259259254</v>
      </c>
      <c r="Y12" s="59">
        <f t="shared" si="3"/>
        <v>0.95192495602892324</v>
      </c>
      <c r="Z12" s="48">
        <f t="shared" si="5"/>
        <v>0.75169753086419755</v>
      </c>
    </row>
    <row r="13" spans="2:26" x14ac:dyDescent="0.25">
      <c r="B13" s="44">
        <v>44777</v>
      </c>
      <c r="C13" s="40">
        <v>12167</v>
      </c>
      <c r="D13" s="38" t="s">
        <v>26</v>
      </c>
      <c r="E13" s="23">
        <v>12</v>
      </c>
      <c r="F13" s="26">
        <v>45</v>
      </c>
      <c r="G13" s="27">
        <v>45</v>
      </c>
      <c r="H13" s="28">
        <v>0</v>
      </c>
      <c r="I13" s="31">
        <f t="shared" si="4"/>
        <v>10.5</v>
      </c>
      <c r="J13" s="88">
        <v>45</v>
      </c>
      <c r="K13" s="89">
        <v>5</v>
      </c>
      <c r="L13" s="90">
        <v>10</v>
      </c>
      <c r="M13" s="91">
        <v>10</v>
      </c>
      <c r="N13" s="90">
        <v>33</v>
      </c>
      <c r="O13" s="31">
        <f t="shared" si="0"/>
        <v>8.7833333333333332</v>
      </c>
      <c r="P13" s="2">
        <v>8</v>
      </c>
      <c r="Q13" s="3">
        <v>12</v>
      </c>
      <c r="R13" s="3">
        <v>15</v>
      </c>
      <c r="S13" s="4">
        <v>35</v>
      </c>
      <c r="T13" s="71">
        <v>85</v>
      </c>
      <c r="U13" s="72">
        <v>402</v>
      </c>
      <c r="V13" s="73">
        <v>57</v>
      </c>
      <c r="W13" s="57">
        <f t="shared" si="1"/>
        <v>0.83650793650793653</v>
      </c>
      <c r="X13" s="58">
        <f t="shared" si="2"/>
        <v>0.96197027197975959</v>
      </c>
      <c r="Y13" s="59">
        <f t="shared" si="3"/>
        <v>0.95528889619462476</v>
      </c>
      <c r="Z13" s="48">
        <f t="shared" si="5"/>
        <v>0.76871693121693119</v>
      </c>
    </row>
    <row r="14" spans="2:26" x14ac:dyDescent="0.25">
      <c r="B14" s="44">
        <v>44777</v>
      </c>
      <c r="C14" s="41">
        <v>9435</v>
      </c>
      <c r="D14" s="38" t="s">
        <v>27</v>
      </c>
      <c r="E14" s="23">
        <v>10</v>
      </c>
      <c r="F14" s="18">
        <v>30</v>
      </c>
      <c r="G14" s="15">
        <v>30</v>
      </c>
      <c r="H14" s="19">
        <v>0</v>
      </c>
      <c r="I14" s="31">
        <f t="shared" si="4"/>
        <v>9</v>
      </c>
      <c r="J14" s="88">
        <v>40</v>
      </c>
      <c r="K14" s="89">
        <v>15</v>
      </c>
      <c r="L14" s="90">
        <v>15</v>
      </c>
      <c r="M14" s="91">
        <v>35</v>
      </c>
      <c r="N14" s="90">
        <v>28</v>
      </c>
      <c r="O14" s="31">
        <f t="shared" si="0"/>
        <v>6.7833333333333332</v>
      </c>
      <c r="P14" s="2">
        <v>4</v>
      </c>
      <c r="Q14" s="3">
        <v>18</v>
      </c>
      <c r="R14" s="3">
        <v>8</v>
      </c>
      <c r="S14" s="4">
        <v>17</v>
      </c>
      <c r="T14" s="71">
        <v>110</v>
      </c>
      <c r="U14" s="72">
        <v>259</v>
      </c>
      <c r="V14" s="73">
        <v>38</v>
      </c>
      <c r="W14" s="57">
        <f t="shared" si="1"/>
        <v>0.75370370370370365</v>
      </c>
      <c r="X14" s="58">
        <f t="shared" si="2"/>
        <v>0.96590909090909094</v>
      </c>
      <c r="Y14" s="59">
        <f t="shared" si="3"/>
        <v>0.95686274509803926</v>
      </c>
      <c r="Z14" s="48">
        <f t="shared" si="5"/>
        <v>0.69660493827160497</v>
      </c>
    </row>
    <row r="15" spans="2:26" x14ac:dyDescent="0.25">
      <c r="B15" s="44">
        <v>44778</v>
      </c>
      <c r="C15" s="42"/>
      <c r="D15" s="38"/>
      <c r="E15" s="23"/>
      <c r="F15" s="18"/>
      <c r="G15" s="15"/>
      <c r="H15" s="19"/>
      <c r="I15" s="16"/>
      <c r="J15" s="88"/>
      <c r="K15" s="89"/>
      <c r="L15" s="90"/>
      <c r="M15" s="91"/>
      <c r="N15" s="90"/>
      <c r="O15" s="31"/>
      <c r="P15" s="2"/>
      <c r="Q15" s="3"/>
      <c r="R15" s="3"/>
      <c r="S15" s="4"/>
      <c r="T15" s="74"/>
      <c r="U15" s="75"/>
      <c r="V15" s="76"/>
      <c r="W15" s="57"/>
      <c r="X15" s="60"/>
      <c r="Y15" s="61"/>
      <c r="Z15" s="49"/>
    </row>
    <row r="16" spans="2:26" x14ac:dyDescent="0.25">
      <c r="B16" s="44">
        <v>44778</v>
      </c>
      <c r="C16" s="42"/>
      <c r="D16" s="38"/>
      <c r="E16" s="23"/>
      <c r="F16" s="18"/>
      <c r="G16" s="15"/>
      <c r="H16" s="19"/>
      <c r="I16" s="16"/>
      <c r="J16" s="88"/>
      <c r="K16" s="89"/>
      <c r="L16" s="90"/>
      <c r="M16" s="91"/>
      <c r="N16" s="90"/>
      <c r="O16" s="31"/>
      <c r="P16" s="2"/>
      <c r="Q16" s="3"/>
      <c r="R16" s="3"/>
      <c r="S16" s="4"/>
      <c r="T16" s="74"/>
      <c r="U16" s="75"/>
      <c r="V16" s="76"/>
      <c r="W16" s="57"/>
      <c r="X16" s="60"/>
      <c r="Y16" s="61"/>
      <c r="Z16" s="49"/>
    </row>
    <row r="17" spans="2:26" x14ac:dyDescent="0.25">
      <c r="B17" s="44">
        <v>44779</v>
      </c>
      <c r="C17" s="42"/>
      <c r="D17" s="38"/>
      <c r="E17" s="23"/>
      <c r="F17" s="18"/>
      <c r="G17" s="15"/>
      <c r="H17" s="19"/>
      <c r="I17" s="16"/>
      <c r="J17" s="88"/>
      <c r="K17" s="89"/>
      <c r="L17" s="90"/>
      <c r="M17" s="91"/>
      <c r="N17" s="90"/>
      <c r="O17" s="31"/>
      <c r="P17" s="2"/>
      <c r="Q17" s="3"/>
      <c r="R17" s="3"/>
      <c r="S17" s="4"/>
      <c r="T17" s="74"/>
      <c r="U17" s="75"/>
      <c r="V17" s="76"/>
      <c r="W17" s="57"/>
      <c r="X17" s="60"/>
      <c r="Y17" s="61"/>
      <c r="Z17" s="49"/>
    </row>
    <row r="18" spans="2:26" x14ac:dyDescent="0.25">
      <c r="B18" s="44">
        <v>44779</v>
      </c>
      <c r="C18" s="42"/>
      <c r="D18" s="38"/>
      <c r="E18" s="23"/>
      <c r="F18" s="18"/>
      <c r="G18" s="15"/>
      <c r="H18" s="19"/>
      <c r="I18" s="16"/>
      <c r="J18" s="88"/>
      <c r="K18" s="89"/>
      <c r="L18" s="90"/>
      <c r="M18" s="91"/>
      <c r="N18" s="90"/>
      <c r="O18" s="31"/>
      <c r="P18" s="2"/>
      <c r="Q18" s="3"/>
      <c r="R18" s="3"/>
      <c r="S18" s="4"/>
      <c r="T18" s="74"/>
      <c r="U18" s="75"/>
      <c r="V18" s="76"/>
      <c r="W18" s="57"/>
      <c r="X18" s="60"/>
      <c r="Y18" s="61"/>
      <c r="Z18" s="49"/>
    </row>
    <row r="19" spans="2:26" x14ac:dyDescent="0.25">
      <c r="B19" s="44">
        <v>44780</v>
      </c>
      <c r="C19" s="42"/>
      <c r="D19" s="38"/>
      <c r="E19" s="23"/>
      <c r="F19" s="18"/>
      <c r="G19" s="15"/>
      <c r="H19" s="19"/>
      <c r="I19" s="16"/>
      <c r="J19" s="88"/>
      <c r="K19" s="89"/>
      <c r="L19" s="90"/>
      <c r="M19" s="91"/>
      <c r="N19" s="90"/>
      <c r="O19" s="31"/>
      <c r="P19" s="2"/>
      <c r="Q19" s="3"/>
      <c r="R19" s="3"/>
      <c r="S19" s="4"/>
      <c r="T19" s="74"/>
      <c r="U19" s="75"/>
      <c r="V19" s="76"/>
      <c r="W19" s="57"/>
      <c r="X19" s="60"/>
      <c r="Y19" s="61"/>
      <c r="Z19" s="49"/>
    </row>
    <row r="20" spans="2:26" ht="15.75" thickBot="1" x14ac:dyDescent="0.3">
      <c r="B20" s="45">
        <v>44780</v>
      </c>
      <c r="C20" s="43"/>
      <c r="D20" s="39"/>
      <c r="E20" s="24"/>
      <c r="F20" s="20"/>
      <c r="G20" s="25"/>
      <c r="H20" s="21"/>
      <c r="I20" s="17"/>
      <c r="J20" s="92"/>
      <c r="K20" s="93"/>
      <c r="L20" s="94"/>
      <c r="M20" s="95"/>
      <c r="N20" s="94"/>
      <c r="O20" s="32"/>
      <c r="P20" s="5"/>
      <c r="Q20" s="6"/>
      <c r="R20" s="6"/>
      <c r="S20" s="7"/>
      <c r="T20" s="77"/>
      <c r="U20" s="78"/>
      <c r="V20" s="79"/>
      <c r="W20" s="62"/>
      <c r="X20" s="63"/>
      <c r="Y20" s="64"/>
      <c r="Z20" s="50"/>
    </row>
    <row r="21" spans="2:26" x14ac:dyDescent="0.25">
      <c r="C21" s="8">
        <f>SUM(C7:C20)</f>
        <v>86480</v>
      </c>
      <c r="D21" s="8"/>
      <c r="E21" s="8"/>
      <c r="F21" s="8"/>
      <c r="G21" s="8"/>
      <c r="H21" s="8"/>
      <c r="I21" s="8"/>
      <c r="J21" s="8">
        <f>SUM(J7:J20)</f>
        <v>310</v>
      </c>
      <c r="K21" s="8">
        <f t="shared" ref="K21:V21" si="6">SUM(K7:K20)</f>
        <v>75</v>
      </c>
      <c r="L21" s="8">
        <f t="shared" si="6"/>
        <v>70</v>
      </c>
      <c r="M21" s="8">
        <f t="shared" si="6"/>
        <v>155</v>
      </c>
      <c r="N21" s="8">
        <f t="shared" si="6"/>
        <v>247</v>
      </c>
      <c r="O21" s="8"/>
      <c r="P21" s="8">
        <f t="shared" si="6"/>
        <v>50</v>
      </c>
      <c r="Q21" s="8">
        <f t="shared" si="6"/>
        <v>95</v>
      </c>
      <c r="R21" s="8">
        <f t="shared" si="6"/>
        <v>56</v>
      </c>
      <c r="S21" s="8">
        <f t="shared" si="6"/>
        <v>108</v>
      </c>
      <c r="T21" s="8">
        <f t="shared" si="6"/>
        <v>848</v>
      </c>
      <c r="U21" s="8">
        <f t="shared" si="6"/>
        <v>2657</v>
      </c>
      <c r="V21" s="8">
        <f t="shared" si="6"/>
        <v>425</v>
      </c>
    </row>
    <row r="24" spans="2:26" x14ac:dyDescent="0.25">
      <c r="S24"/>
      <c r="T24"/>
      <c r="U24"/>
      <c r="V24"/>
    </row>
    <row r="25" spans="2:26" x14ac:dyDescent="0.25">
      <c r="S25"/>
      <c r="T25"/>
      <c r="U25"/>
      <c r="V25"/>
    </row>
    <row r="26" spans="2:26" x14ac:dyDescent="0.25">
      <c r="S26"/>
      <c r="T26"/>
      <c r="U26"/>
      <c r="V26"/>
    </row>
    <row r="27" spans="2:26" x14ac:dyDescent="0.25">
      <c r="S27"/>
      <c r="T27"/>
      <c r="U27"/>
      <c r="V27"/>
    </row>
    <row r="28" spans="2:26" x14ac:dyDescent="0.25">
      <c r="S28"/>
      <c r="T28"/>
      <c r="U28"/>
      <c r="V28"/>
    </row>
    <row r="29" spans="2:26" x14ac:dyDescent="0.25">
      <c r="S29"/>
      <c r="T29"/>
      <c r="U29"/>
      <c r="V29"/>
    </row>
    <row r="30" spans="2:26" x14ac:dyDescent="0.25">
      <c r="S30"/>
      <c r="T30"/>
      <c r="U30"/>
      <c r="V30"/>
    </row>
    <row r="31" spans="2:26" x14ac:dyDescent="0.25">
      <c r="S31"/>
      <c r="T31"/>
      <c r="U31"/>
      <c r="V31"/>
    </row>
    <row r="32" spans="2:26" x14ac:dyDescent="0.25">
      <c r="S32"/>
      <c r="T32"/>
      <c r="U32"/>
      <c r="V32"/>
    </row>
    <row r="33" spans="19:22" x14ac:dyDescent="0.25">
      <c r="S33"/>
      <c r="T33"/>
      <c r="U33"/>
      <c r="V33"/>
    </row>
  </sheetData>
  <mergeCells count="15">
    <mergeCell ref="L2:M2"/>
    <mergeCell ref="C2:J2"/>
    <mergeCell ref="C3:J3"/>
    <mergeCell ref="B5:B6"/>
    <mergeCell ref="F5:H5"/>
    <mergeCell ref="I5:I6"/>
    <mergeCell ref="O5:O6"/>
    <mergeCell ref="W5:Z5"/>
    <mergeCell ref="E5:E6"/>
    <mergeCell ref="C5:C6"/>
    <mergeCell ref="D5:D6"/>
    <mergeCell ref="J5:L5"/>
    <mergeCell ref="M5:N5"/>
    <mergeCell ref="P5:S5"/>
    <mergeCell ref="T5:V5"/>
  </mergeCells>
  <pageMargins left="0.7" right="0.7" top="0.75" bottom="0.75" header="0.3" footer="0.3"/>
  <pageSetup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CQE OEE Spreadsheet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dc:creator>
  <cp:lastModifiedBy>Andy</cp:lastModifiedBy>
  <dcterms:created xsi:type="dcterms:W3CDTF">2022-02-08T12:51:18Z</dcterms:created>
  <dcterms:modified xsi:type="dcterms:W3CDTF">2022-09-08T17:59:00Z</dcterms:modified>
</cp:coreProperties>
</file>